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1_OBSZAR PRACOWNIKÓW NZ\04_NZW\Sekcja_transportu\B.Szulikowska\2025 NIEPUBLIKA\PUBLIKA 2025\602501939 obsługa zwałów KWK M-W\3 SWZ\do powieszenia\"/>
    </mc:Choice>
  </mc:AlternateContent>
  <xr:revisionPtr revIDLastSave="0" documentId="13_ncr:1_{0C8A2630-A08C-408E-ADB0-4D5FBF341FD6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zas. nr 1- ładowarki" sheetId="1" r:id="rId1"/>
    <sheet name="zad. nr 2- spycharki" sheetId="2" r:id="rId2"/>
    <sheet name="zad. nr 3- koparka kołowa" sheetId="3" r:id="rId3"/>
  </sheets>
  <calcPr calcId="191029"/>
</workbook>
</file>

<file path=xl/calcChain.xml><?xml version="1.0" encoding="utf-8"?>
<calcChain xmlns="http://schemas.openxmlformats.org/spreadsheetml/2006/main">
  <c r="M12" i="3" l="1"/>
  <c r="K12" i="3"/>
  <c r="K11" i="3"/>
  <c r="G8" i="3"/>
  <c r="K8" i="3"/>
  <c r="K6" i="3"/>
  <c r="L6" i="3" s="1"/>
  <c r="G12" i="3"/>
  <c r="L12" i="3" s="1"/>
  <c r="G6" i="1"/>
  <c r="G10" i="3"/>
  <c r="G11" i="3" s="1"/>
  <c r="L11" i="3" s="1"/>
  <c r="L8" i="3"/>
  <c r="G8" i="2"/>
  <c r="K8" i="2" s="1"/>
  <c r="L8" i="2" s="1"/>
  <c r="G6" i="2"/>
  <c r="K6" i="2" s="1"/>
  <c r="L6" i="2" s="1"/>
  <c r="G10" i="1"/>
  <c r="G11" i="1" s="1"/>
  <c r="K11" i="1" s="1"/>
  <c r="L11" i="1" s="1"/>
  <c r="G8" i="1"/>
  <c r="G9" i="1" s="1"/>
  <c r="K9" i="1" s="1"/>
  <c r="L9" i="1" s="1"/>
  <c r="G7" i="1"/>
  <c r="K7" i="1" s="1"/>
  <c r="L7" i="1" s="1"/>
  <c r="K10" i="3" l="1"/>
  <c r="L10" i="3" s="1"/>
  <c r="M10" i="3" s="1"/>
  <c r="G9" i="3"/>
  <c r="K9" i="3" s="1"/>
  <c r="L9" i="3" s="1"/>
  <c r="M8" i="3" s="1"/>
  <c r="G9" i="2"/>
  <c r="K9" i="2" s="1"/>
  <c r="L9" i="2" s="1"/>
  <c r="M8" i="2" s="1"/>
  <c r="G7" i="2"/>
  <c r="K7" i="2" s="1"/>
  <c r="L7" i="2" s="1"/>
  <c r="M6" i="2" s="1"/>
  <c r="K8" i="1"/>
  <c r="L8" i="1" s="1"/>
  <c r="M8" i="1" s="1"/>
  <c r="K10" i="1"/>
  <c r="L10" i="1" s="1"/>
  <c r="M10" i="1" s="1"/>
  <c r="K6" i="1"/>
  <c r="L6" i="1" s="1"/>
  <c r="M10" i="2" l="1"/>
  <c r="L10" i="2"/>
  <c r="M6" i="1"/>
  <c r="M12" i="1" s="1"/>
  <c r="L12" i="1"/>
  <c r="G6" i="3"/>
  <c r="G7" i="3" l="1"/>
  <c r="K7" i="3" s="1"/>
  <c r="L7" i="3" s="1"/>
  <c r="M6" i="3" l="1"/>
  <c r="M13" i="3"/>
  <c r="L13" i="3" l="1"/>
</calcChain>
</file>

<file path=xl/sharedStrings.xml><?xml version="1.0" encoding="utf-8"?>
<sst xmlns="http://schemas.openxmlformats.org/spreadsheetml/2006/main" count="105" uniqueCount="49">
  <si>
    <t>Załącznik nr 2.1 do SWZ</t>
  </si>
  <si>
    <t>WYLICZENIE OFEROWANYCH CEN JEDNOSTKOWYCH</t>
  </si>
  <si>
    <t>Poz. EFO</t>
  </si>
  <si>
    <t>Poz.</t>
  </si>
  <si>
    <t>Rodzaj sprzętu</t>
  </si>
  <si>
    <r>
      <t xml:space="preserve">Szacunkowa ilość godz.
</t>
    </r>
    <r>
      <rPr>
        <b/>
        <sz val="16"/>
        <rFont val="Times New Roman"/>
        <family val="1"/>
        <charset val="238"/>
      </rPr>
      <t>T</t>
    </r>
    <r>
      <rPr>
        <b/>
        <vertAlign val="subscript"/>
        <sz val="16"/>
        <rFont val="Times New Roman"/>
        <family val="1"/>
        <charset val="238"/>
      </rPr>
      <t>szac</t>
    </r>
    <r>
      <rPr>
        <sz val="10"/>
        <rFont val="Times New Roman"/>
        <family val="1"/>
        <charset val="238"/>
      </rPr>
      <t xml:space="preserve">
[h]</t>
    </r>
  </si>
  <si>
    <r>
      <t xml:space="preserve">Minimalna stawka godzinowa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bz</t>
    </r>
  </si>
  <si>
    <r>
      <t xml:space="preserve">Stawka godzinowa - pozostałe koszty bez paliwa
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bs</t>
    </r>
  </si>
  <si>
    <r>
      <t xml:space="preserve">Jednostkowa stawka bazowa netto [zł/h]
</t>
    </r>
    <r>
      <rPr>
        <b/>
        <sz val="16"/>
        <rFont val="Times New Roman"/>
        <family val="1"/>
        <charset val="238"/>
      </rPr>
      <t>S</t>
    </r>
    <r>
      <rPr>
        <b/>
        <vertAlign val="subscript"/>
        <sz val="16"/>
        <rFont val="Times New Roman"/>
        <family val="1"/>
        <charset val="238"/>
      </rPr>
      <t>b</t>
    </r>
  </si>
  <si>
    <r>
      <t xml:space="preserve">Rozliczeniowe 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</si>
  <si>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t>Rodzaj paliwa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</si>
  <si>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pp</t>
    </r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</si>
  <si>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</si>
  <si>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Wartość netto 
[zł]</t>
  </si>
  <si>
    <t>Wartość oferty netto dla poszczególnych pozycji Formularza Ofertowego 
[zł]</t>
  </si>
  <si>
    <t>11 = 7 + (8 x 10)</t>
  </si>
  <si>
    <t>12 = 4 x 11</t>
  </si>
  <si>
    <t>1.1.</t>
  </si>
  <si>
    <t>ON</t>
  </si>
  <si>
    <t>1.2.</t>
  </si>
  <si>
    <t xml:space="preserve"> - wypełnia Wykonawca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</si>
  <si>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</si>
  <si>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6 (F) - pozostałe wartości wyliczą się same, zgodnie z formułami wprowadzonymi przez Zamawiającego</t>
    </r>
  </si>
  <si>
    <t>2.1.</t>
  </si>
  <si>
    <t>2.2.</t>
  </si>
  <si>
    <t>3.1.</t>
  </si>
  <si>
    <t>Uwaga!</t>
  </si>
  <si>
    <t>Wykonawca wypełnia wyłacznie oznaczone komórki w kolumnie nr 6 (F) - pozostałe wartości wyliczą się same, zgodnie z formułami wprowadzonymi przez Zamawiającego.</t>
  </si>
  <si>
    <t>1.3.</t>
  </si>
  <si>
    <t xml:space="preserve">11=7+(8x10) </t>
  </si>
  <si>
    <t>12=4x11</t>
  </si>
  <si>
    <r>
      <t xml:space="preserve">ŁADOWARKA KOŁOWA BEZ WAGI Z OPERATOREM / POJEMNOŚĆ ŁYŻKI MIN. 3,0M3 MOC SILNIKA MIN.110KW POZOSTAŁE WYMAGANIA ZGODNIE Z SWZ  / Z MONITORINGIEM / 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</si>
  <si>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ŁADOWARKA KOŁOWA BEZ WAGI Z OPERATOREM / POJEMNOŚĆ ŁYŻKI MIN. 3,0M3 MOC SILNIKA MIN.110KW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</si>
  <si>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SPYCHARKA GĄSIENICOWA Z OPERATOREM / POJEMNOŚĆ LEMIESZA MIN.9,0M3 MOC SILNIKA MIN. 200KW / Z MONITORINGIEM                                                                                                                                                                                                     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</si>
  <si>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 ŁADOWARKA KOŁOWA z WAGĄ BEZ LEGALIZACJI Z OPERATOREM / POJEMNOŚĆ ŁYŻKI MIN. 3,0M3 MOC SILNIKA MIN.110KW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</si>
  <si>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SPYCHARKA GĄSIENICOWA Z OPERATOREM / POJEMNOŚĆ LEMIESZA MIN.3,5M3 MOC SILNIKA MIN. 110KW / Z MONITORINGIEM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</si>
  <si>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KOPARKOŁADOWARKA KOŁOWA Z OPERATOREM / POJEMNOŚĆ ŁYŻKI CZOŁOWEJ (LEMIESZA) ŁADOWARKI MIN. 0,3 M3 POZOSTAŁE WYMAGANIA ZGODNIE Z SWZ  / Z MONITORINGIEM /  
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</si>
  <si>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KOPARKA KOŁOWA Z OPERATOREM / POJEMNOŚĆ CZERPAKA MIN. 3,0 M3 POZOSTAŁE WYMAGANIA ZGODNIE Z SWZ /Z MONITORINGIEM  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</si>
  <si>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KOPARKA KOŁOWA Z OPERATOREM / POJEMNOŚĆ CZERPAKA MIN. 2,5 M3 POZOSTAŁE WYMAGANIA ZGODNIE Z SWZ / Z MONITORINGIEM </t>
    </r>
    <r>
      <rPr>
        <b/>
        <sz val="10"/>
        <color rgb="FFFF0000"/>
        <rFont val="Times New Roman"/>
        <family val="1"/>
        <charset val="238"/>
      </rPr>
      <t>TRYB JAŁOWY</t>
    </r>
  </si>
  <si>
    <r>
      <t xml:space="preserve">ŁADOWARKA KOŁOWA z WAGĄ BEZ LEGALIZACJI  Z OPERATOREM / POJEMNOŚĆ ŁYŻKI MIN. 3,0M3 MOC SILNIKA MIN.110KW POZOSTAŁE WYMAGANIA ZGODNIE Z SWZ  / Z MONITORINGIEM / 2 szt.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</si>
  <si>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 3,0M3 MOC SILNIKA MIN.110KW POZOSTAŁE WYMAGANIA ZGODNIE Z SWZ  / Z MONITORINGIEM /   3 szt.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</si>
  <si>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ŁADOWARKA KOŁOWA BEZ WAGI Z OPERATOREM / POJEMNOŚĆ ŁYŻKI MIN. 3,5M3 MOC SILNIKA MIN.110KW POZOSTAŁE WYMAGANIA ZGODNIE Z SWZ  / Z MONITORINGIEM /  1 szt.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</si>
  <si>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/ POJEMNOŚĆ LEMIESZA MIN.3,5M3 MOC SILNIKA MIN. 110KW / Z MONITORINGIEM  - 2 szt.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</si>
  <si>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SPYCHARKA GĄSIENICOWA Z OPERATOREM / POJEMNOŚĆ LEMIESZA MIN.9,0M3 MOC SILNIKA MIN. 200KW / Z MONITORINGIEM  - 2 szt.                      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</si>
  <si>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KOPARKA KOŁOWA Z OPERATOREM / POJEMNOŚĆ CZERPAKA MIN. 3,0 M3 POZOSTAŁE WYMAGANIA ZGODNIE Z SWZ / - 1 szt.
Z MONITORINGIEM 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</si>
  <si>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KOPARKA KOŁOWA Z OPERATOREM / POJEMNOŚĆ CZERPAKA MIN. 2,5 M3 POZOSTAŁE WYMAGANIA ZGODNIE Z SWZ / Z MONITORINGIEM  - 1 szt. </t>
    </r>
    <r>
      <rPr>
        <b/>
        <sz val="10"/>
        <color rgb="FFFF0000"/>
        <rFont val="Times New Roman"/>
        <family val="1"/>
        <charset val="238"/>
      </rPr>
      <t xml:space="preserve">TRYB OBCIĄZONY </t>
    </r>
  </si>
  <si>
    <r>
      <t xml:space="preserve">KOPARKOŁADOWARKA KOŁOWA Z OPERATOREM / POJEMNOŚĆ ŁYŻKI CZOŁOWEJ (LEMIESZA) ŁADOWARKI MIN. 0,3 M3 POZOSTAŁE WYMAGANIA ZGODNIE Z SWZ  / Z MONITORINGIEM /  - 1 szt.
</t>
    </r>
    <r>
      <rPr>
        <b/>
        <sz val="10"/>
        <color rgb="FFFF0000"/>
        <rFont val="Times New Roman"/>
        <family val="1"/>
        <charset val="238"/>
      </rPr>
      <t>TRYB OBCIĄŻONY</t>
    </r>
  </si>
  <si>
    <t>KOPARKA KOŁOWA Z OPERATOREM / POJEMNOŚĆ CZERPAKA MIN. 1,5 M3 POZOSTAŁE WYMAGANIA ZGODNIE Z SWZ / - 1 szt.
BEZ MONITORINGU</t>
  </si>
  <si>
    <t>Nr sprawy 602501939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</si>
</sst>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0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vertAlign val="subscript"/>
      <sz val="16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b/>
      <sz val="12"/>
      <color rgb="FF5141ED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 indent="1"/>
    </xf>
    <xf numFmtId="164" fontId="1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right" vertical="center" indent="1"/>
    </xf>
    <xf numFmtId="4" fontId="1" fillId="0" borderId="1" xfId="0" applyNumberFormat="1" applyFont="1" applyBorder="1" applyAlignment="1">
      <alignment horizontal="right" vertical="center" inden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 indent="1"/>
    </xf>
    <xf numFmtId="0" fontId="5" fillId="0" borderId="0" xfId="0" applyFont="1" applyAlignment="1">
      <alignment horizontal="center" vertical="center"/>
    </xf>
    <xf numFmtId="0" fontId="5" fillId="5" borderId="0" xfId="0" applyFont="1" applyFill="1" applyAlignment="1">
      <alignment vertical="center" wrapText="1"/>
    </xf>
    <xf numFmtId="0" fontId="14" fillId="5" borderId="0" xfId="0" applyFont="1" applyFill="1" applyAlignment="1">
      <alignment horizontal="right" vertical="center" wrapText="1" indent="1"/>
    </xf>
    <xf numFmtId="0" fontId="14" fillId="0" borderId="0" xfId="0" applyFont="1"/>
    <xf numFmtId="2" fontId="14" fillId="2" borderId="1" xfId="0" applyNumberFormat="1" applyFont="1" applyFill="1" applyBorder="1" applyAlignment="1">
      <alignment horizontal="center" vertical="center" wrapText="1"/>
    </xf>
    <xf numFmtId="0" fontId="1" fillId="0" borderId="0" xfId="0" quotePrefix="1" applyFont="1"/>
    <xf numFmtId="0" fontId="15" fillId="0" borderId="0" xfId="0" applyFont="1"/>
    <xf numFmtId="4" fontId="1" fillId="4" borderId="1" xfId="0" applyNumberFormat="1" applyFont="1" applyFill="1" applyBorder="1" applyAlignment="1">
      <alignment horizontal="center" vertical="center"/>
    </xf>
    <xf numFmtId="165" fontId="15" fillId="0" borderId="0" xfId="0" applyNumberFormat="1" applyFont="1"/>
    <xf numFmtId="4" fontId="1" fillId="0" borderId="5" xfId="0" applyNumberFormat="1" applyFont="1" applyBorder="1" applyAlignment="1">
      <alignment horizontal="right" vertical="center" indent="1"/>
    </xf>
    <xf numFmtId="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1" xfId="0" applyNumberFormat="1" applyFont="1" applyBorder="1" applyAlignment="1">
      <alignment vertical="center"/>
    </xf>
    <xf numFmtId="4" fontId="19" fillId="0" borderId="1" xfId="0" applyNumberFormat="1" applyFont="1" applyBorder="1" applyAlignment="1">
      <alignment horizontal="right" vertical="center"/>
    </xf>
    <xf numFmtId="4" fontId="1" fillId="4" borderId="1" xfId="0" applyNumberFormat="1" applyFont="1" applyFill="1" applyBorder="1" applyAlignment="1">
      <alignment horizontal="right" vertical="center" indent="1"/>
    </xf>
    <xf numFmtId="4" fontId="1" fillId="0" borderId="7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right" vertical="center" wrapText="1" indent="1"/>
    </xf>
    <xf numFmtId="4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right" vertical="center" wrapText="1" indent="1"/>
    </xf>
    <xf numFmtId="4" fontId="1" fillId="0" borderId="2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6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4" fontId="1" fillId="4" borderId="1" xfId="0" applyNumberFormat="1" applyFont="1" applyFill="1" applyBorder="1" applyAlignment="1">
      <alignment horizontal="right" vertical="center" indent="1"/>
    </xf>
    <xf numFmtId="16" fontId="4" fillId="0" borderId="2" xfId="0" applyNumberFormat="1" applyFont="1" applyBorder="1" applyAlignment="1">
      <alignment horizontal="center" vertical="center" wrapText="1"/>
    </xf>
    <xf numFmtId="16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4" fillId="0" borderId="6" xfId="0" applyNumberFormat="1" applyFont="1" applyBorder="1" applyAlignment="1">
      <alignment horizontal="center" vertical="center" wrapText="1"/>
    </xf>
    <xf numFmtId="4" fontId="1" fillId="4" borderId="2" xfId="0" applyNumberFormat="1" applyFont="1" applyFill="1" applyBorder="1" applyAlignment="1">
      <alignment horizontal="right" vertical="center" indent="1"/>
    </xf>
    <xf numFmtId="4" fontId="1" fillId="4" borderId="6" xfId="0" applyNumberFormat="1" applyFont="1" applyFill="1" applyBorder="1" applyAlignment="1">
      <alignment horizontal="right" vertical="center" inden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opLeftCell="A10" workbookViewId="0">
      <selection activeCell="G8" sqref="G8"/>
    </sheetView>
  </sheetViews>
  <sheetFormatPr defaultRowHeight="14.5" x14ac:dyDescent="0.35"/>
  <cols>
    <col min="1" max="1" width="7.81640625" customWidth="1"/>
    <col min="2" max="2" width="7" customWidth="1"/>
    <col min="3" max="3" width="38" customWidth="1"/>
    <col min="4" max="4" width="10.26953125" customWidth="1"/>
    <col min="5" max="5" width="10.7265625" customWidth="1"/>
    <col min="6" max="6" width="13.81640625" customWidth="1"/>
    <col min="7" max="7" width="11.7265625" customWidth="1"/>
    <col min="8" max="8" width="13.7265625" customWidth="1"/>
    <col min="9" max="9" width="9.54296875" customWidth="1"/>
    <col min="10" max="10" width="13.81640625" customWidth="1"/>
    <col min="11" max="11" width="13.7265625" customWidth="1"/>
    <col min="12" max="12" width="19.7265625" customWidth="1"/>
    <col min="13" max="13" width="22" customWidth="1"/>
  </cols>
  <sheetData>
    <row r="1" spans="1:13" ht="15.5" x14ac:dyDescent="0.35">
      <c r="A1" s="41" t="s">
        <v>48</v>
      </c>
      <c r="B1" s="41"/>
      <c r="C1" s="41"/>
      <c r="D1" s="2"/>
      <c r="E1" s="2"/>
      <c r="F1" s="2"/>
      <c r="G1" s="2"/>
      <c r="H1" s="2"/>
      <c r="I1" s="2"/>
      <c r="J1" s="2"/>
      <c r="L1" s="1"/>
      <c r="M1" s="3" t="s">
        <v>0</v>
      </c>
    </row>
    <row r="2" spans="1:13" ht="17.5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ht="89" x14ac:dyDescent="0.3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 x14ac:dyDescent="0.3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 t="s">
        <v>29</v>
      </c>
      <c r="L5" s="6" t="s">
        <v>30</v>
      </c>
      <c r="M5" s="7">
        <v>13</v>
      </c>
    </row>
    <row r="6" spans="1:13" ht="91" x14ac:dyDescent="0.35">
      <c r="A6" s="49">
        <v>1</v>
      </c>
      <c r="B6" s="45" t="s">
        <v>17</v>
      </c>
      <c r="C6" s="5" t="s">
        <v>39</v>
      </c>
      <c r="D6" s="8">
        <v>11760</v>
      </c>
      <c r="E6" s="9">
        <v>31.4</v>
      </c>
      <c r="F6" s="27"/>
      <c r="G6" s="10" t="str">
        <f>IF(F6=0,"-",E6+F6)</f>
        <v>-</v>
      </c>
      <c r="H6" s="11">
        <v>7.5</v>
      </c>
      <c r="I6" s="12" t="s">
        <v>18</v>
      </c>
      <c r="J6" s="9">
        <v>5</v>
      </c>
      <c r="K6" s="13" t="str">
        <f>IF(F6=0,"-",ROUND((G6+(H6*J6)),2))</f>
        <v>-</v>
      </c>
      <c r="L6" s="14" t="str">
        <f>IF(F6=0,"-",D6*K6)</f>
        <v>-</v>
      </c>
      <c r="M6" s="44">
        <f>IF(G6=0,"-",SUM(L6:L7))</f>
        <v>0</v>
      </c>
    </row>
    <row r="7" spans="1:13" ht="91" x14ac:dyDescent="0.35">
      <c r="A7" s="50"/>
      <c r="B7" s="46"/>
      <c r="C7" s="5" t="s">
        <v>34</v>
      </c>
      <c r="D7" s="8">
        <v>5040</v>
      </c>
      <c r="E7" s="15"/>
      <c r="F7" s="15"/>
      <c r="G7" s="16" t="str">
        <f>IF(F6=0,"-",ROUND(G6*0.7,2))</f>
        <v>-</v>
      </c>
      <c r="H7" s="11">
        <v>7.5</v>
      </c>
      <c r="I7" s="12" t="s">
        <v>18</v>
      </c>
      <c r="J7" s="9">
        <v>5</v>
      </c>
      <c r="K7" s="13" t="str">
        <f>IF(F6=0,"-",ROUND((G7+(H7*J7)),2))</f>
        <v>-</v>
      </c>
      <c r="L7" s="14" t="str">
        <f>IF(F6=0,"-",D7*K7)</f>
        <v>-</v>
      </c>
      <c r="M7" s="44"/>
    </row>
    <row r="8" spans="1:13" ht="78" x14ac:dyDescent="0.35">
      <c r="A8" s="50"/>
      <c r="B8" s="47" t="s">
        <v>19</v>
      </c>
      <c r="C8" s="5" t="s">
        <v>40</v>
      </c>
      <c r="D8" s="8">
        <v>9681</v>
      </c>
      <c r="E8" s="9">
        <v>31.4</v>
      </c>
      <c r="F8" s="27"/>
      <c r="G8" s="10" t="str">
        <f>IF(F8=0,"-",E8+F8)</f>
        <v>-</v>
      </c>
      <c r="H8" s="11">
        <v>7.5</v>
      </c>
      <c r="I8" s="12" t="s">
        <v>18</v>
      </c>
      <c r="J8" s="9">
        <v>5</v>
      </c>
      <c r="K8" s="13" t="str">
        <f t="shared" ref="K8" si="0">IF(F8=0,"-",ROUND((G8+(H8*J8)),2))</f>
        <v>-</v>
      </c>
      <c r="L8" s="26" t="str">
        <f>IF(F8=0,"-",D8*K8)</f>
        <v>-</v>
      </c>
      <c r="M8" s="44">
        <f>IF(G8=0,"-",SUM(L8:L9))</f>
        <v>0</v>
      </c>
    </row>
    <row r="9" spans="1:13" ht="78" x14ac:dyDescent="0.35">
      <c r="A9" s="50"/>
      <c r="B9" s="48"/>
      <c r="C9" s="5" t="s">
        <v>31</v>
      </c>
      <c r="D9" s="8">
        <v>4151</v>
      </c>
      <c r="E9" s="15"/>
      <c r="F9" s="15"/>
      <c r="G9" s="16" t="str">
        <f>IF(F8=0,"-",ROUND(G8*0.7,2))</f>
        <v>-</v>
      </c>
      <c r="H9" s="11">
        <v>7.5</v>
      </c>
      <c r="I9" s="12" t="s">
        <v>18</v>
      </c>
      <c r="J9" s="9">
        <v>5</v>
      </c>
      <c r="K9" s="13" t="str">
        <f>IF(F8=0,"-",ROUND((G9+(H9*J9)),2))</f>
        <v>-</v>
      </c>
      <c r="L9" s="26" t="str">
        <f>IF(F8=0,"-",D9*K9)</f>
        <v>-</v>
      </c>
      <c r="M9" s="44"/>
    </row>
    <row r="10" spans="1:13" ht="78" x14ac:dyDescent="0.35">
      <c r="A10" s="50"/>
      <c r="B10" s="45" t="s">
        <v>28</v>
      </c>
      <c r="C10" s="5" t="s">
        <v>41</v>
      </c>
      <c r="D10" s="8">
        <v>2730</v>
      </c>
      <c r="E10" s="9">
        <v>31.4</v>
      </c>
      <c r="F10" s="27"/>
      <c r="G10" s="10" t="str">
        <f>IF(F10=0,"-",E10+F10)</f>
        <v>-</v>
      </c>
      <c r="H10" s="11">
        <v>7.5</v>
      </c>
      <c r="I10" s="12" t="s">
        <v>18</v>
      </c>
      <c r="J10" s="9">
        <v>5</v>
      </c>
      <c r="K10" s="13" t="str">
        <f>IF(F10=0,"-",ROUND((G10+(H10*J10)),2))</f>
        <v>-</v>
      </c>
      <c r="L10" s="14" t="str">
        <f>IF(F10=0,"-",D10*K10)</f>
        <v>-</v>
      </c>
      <c r="M10" s="44">
        <f>IF(G10=0,"-",SUM(L10:L11))</f>
        <v>0</v>
      </c>
    </row>
    <row r="11" spans="1:13" ht="78" x14ac:dyDescent="0.35">
      <c r="A11" s="50"/>
      <c r="B11" s="46"/>
      <c r="C11" s="5" t="s">
        <v>32</v>
      </c>
      <c r="D11" s="8">
        <v>1169</v>
      </c>
      <c r="E11" s="15"/>
      <c r="F11" s="15"/>
      <c r="G11" s="16" t="str">
        <f>IF(F10=0,"-",ROUND(G10*0.7,2))</f>
        <v>-</v>
      </c>
      <c r="H11" s="11">
        <v>7.5</v>
      </c>
      <c r="I11" s="12" t="s">
        <v>18</v>
      </c>
      <c r="J11" s="9">
        <v>5</v>
      </c>
      <c r="K11" s="13" t="str">
        <f>IF(F10=0,"-",ROUND((G11+(H11*J11)),2))</f>
        <v>-</v>
      </c>
      <c r="L11" s="14" t="str">
        <f>IF(F10=0,"-",D11*K11)</f>
        <v>-</v>
      </c>
      <c r="M11" s="44"/>
    </row>
    <row r="12" spans="1:13" ht="27" customHeight="1" x14ac:dyDescent="0.35">
      <c r="L12" s="29">
        <f>SUM(L6:L11)</f>
        <v>0</v>
      </c>
      <c r="M12" s="28">
        <f>SUM(M6:M11)</f>
        <v>0</v>
      </c>
    </row>
    <row r="14" spans="1:13" ht="15.5" x14ac:dyDescent="0.35">
      <c r="A14" s="20"/>
      <c r="B14" s="20"/>
      <c r="C14" s="21"/>
      <c r="D14" s="22" t="s">
        <v>20</v>
      </c>
      <c r="E14" s="22"/>
      <c r="F14" s="22"/>
      <c r="G14" s="20"/>
      <c r="H14" s="20"/>
      <c r="I14" s="20"/>
      <c r="J14" s="20"/>
      <c r="K14" s="20"/>
      <c r="L14" s="20"/>
    </row>
    <row r="15" spans="1:13" ht="15.5" x14ac:dyDescent="0.35">
      <c r="A15" s="20"/>
      <c r="B15" s="20"/>
      <c r="C15" s="20"/>
      <c r="D15" s="1"/>
      <c r="E15" s="1"/>
      <c r="F15" s="1"/>
      <c r="G15" s="20"/>
      <c r="H15" s="20"/>
      <c r="I15" s="20"/>
      <c r="J15" s="20"/>
      <c r="K15" s="20"/>
      <c r="L15" s="20"/>
    </row>
    <row r="16" spans="1:13" ht="15.5" x14ac:dyDescent="0.35">
      <c r="A16" s="20"/>
      <c r="B16" s="20"/>
      <c r="C16" s="24"/>
      <c r="D16" s="22" t="s">
        <v>21</v>
      </c>
      <c r="E16" s="22"/>
      <c r="F16" s="22"/>
      <c r="G16" s="20"/>
      <c r="H16" s="20"/>
      <c r="I16" s="20"/>
      <c r="J16" s="20"/>
      <c r="K16" s="20"/>
      <c r="L16" s="20"/>
    </row>
    <row r="18" spans="1:12" ht="18.75" customHeight="1" x14ac:dyDescent="0.35">
      <c r="A18" s="51" t="s">
        <v>26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 x14ac:dyDescent="0.35">
      <c r="A19" s="43" t="s">
        <v>27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11">
    <mergeCell ref="A1:C1"/>
    <mergeCell ref="A2:M2"/>
    <mergeCell ref="A19:L19"/>
    <mergeCell ref="M10:M11"/>
    <mergeCell ref="B6:B7"/>
    <mergeCell ref="B8:B9"/>
    <mergeCell ref="B10:B11"/>
    <mergeCell ref="A6:A11"/>
    <mergeCell ref="A18:L18"/>
    <mergeCell ref="M6:M7"/>
    <mergeCell ref="M8:M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topLeftCell="C4" workbookViewId="0">
      <selection activeCell="F8" sqref="F8"/>
    </sheetView>
  </sheetViews>
  <sheetFormatPr defaultRowHeight="14.5" x14ac:dyDescent="0.35"/>
  <cols>
    <col min="1" max="1" width="8.54296875" customWidth="1"/>
    <col min="2" max="2" width="6.1796875" customWidth="1"/>
    <col min="3" max="3" width="33.81640625" customWidth="1"/>
    <col min="4" max="5" width="10.26953125" customWidth="1"/>
    <col min="6" max="7" width="11.81640625" customWidth="1"/>
    <col min="8" max="8" width="13.26953125" customWidth="1"/>
    <col min="9" max="9" width="10" customWidth="1"/>
    <col min="10" max="10" width="12.453125" customWidth="1"/>
    <col min="11" max="11" width="15.453125" customWidth="1"/>
    <col min="12" max="12" width="20.81640625" customWidth="1"/>
    <col min="13" max="13" width="21.26953125" customWidth="1"/>
  </cols>
  <sheetData>
    <row r="1" spans="1:13" ht="15.5" x14ac:dyDescent="0.35">
      <c r="A1" s="41" t="s">
        <v>48</v>
      </c>
      <c r="B1" s="41"/>
      <c r="C1" s="41"/>
      <c r="D1" s="2"/>
      <c r="E1" s="2"/>
      <c r="F1" s="2"/>
      <c r="G1" s="2"/>
      <c r="H1" s="2"/>
      <c r="I1" s="2"/>
      <c r="J1" s="2"/>
      <c r="L1" s="1"/>
      <c r="M1" s="3" t="s">
        <v>0</v>
      </c>
    </row>
    <row r="2" spans="1:13" ht="17.5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3" ht="102" x14ac:dyDescent="0.3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 x14ac:dyDescent="0.3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 t="s">
        <v>29</v>
      </c>
      <c r="L5" s="6" t="s">
        <v>30</v>
      </c>
      <c r="M5" s="7">
        <v>13</v>
      </c>
    </row>
    <row r="6" spans="1:13" ht="78" x14ac:dyDescent="0.35">
      <c r="A6" s="49">
        <v>2</v>
      </c>
      <c r="B6" s="45" t="s">
        <v>23</v>
      </c>
      <c r="C6" s="5" t="s">
        <v>42</v>
      </c>
      <c r="D6" s="8">
        <v>4319</v>
      </c>
      <c r="E6" s="9">
        <v>31.4</v>
      </c>
      <c r="F6" s="27"/>
      <c r="G6" s="10" t="str">
        <f>IF(F6=0,"-",E6+F6)</f>
        <v>-</v>
      </c>
      <c r="H6" s="11">
        <v>10</v>
      </c>
      <c r="I6" s="12" t="s">
        <v>18</v>
      </c>
      <c r="J6" s="9">
        <v>5</v>
      </c>
      <c r="K6" s="13" t="str">
        <f>IF(F6=0,"-",ROUND((G6+(H6*J6)),2))</f>
        <v>-</v>
      </c>
      <c r="L6" s="14" t="str">
        <f>IF(F6=0,"-",D6*K6)</f>
        <v>-</v>
      </c>
      <c r="M6" s="44">
        <f>IF(G6=0,"-",SUM(L6:L7))</f>
        <v>0</v>
      </c>
    </row>
    <row r="7" spans="1:13" ht="65" x14ac:dyDescent="0.35">
      <c r="A7" s="50"/>
      <c r="B7" s="46"/>
      <c r="C7" s="5" t="s">
        <v>35</v>
      </c>
      <c r="D7" s="8">
        <v>1848</v>
      </c>
      <c r="E7" s="15"/>
      <c r="F7" s="15"/>
      <c r="G7" s="16" t="str">
        <f>IF(F6=0,"-",ROUND(G6*0.7,2))</f>
        <v>-</v>
      </c>
      <c r="H7" s="11">
        <v>10</v>
      </c>
      <c r="I7" s="12" t="s">
        <v>18</v>
      </c>
      <c r="J7" s="9">
        <v>5</v>
      </c>
      <c r="K7" s="13" t="str">
        <f>IF(F6=0,"-",ROUND((G7+(H7*J7)),2))</f>
        <v>-</v>
      </c>
      <c r="L7" s="14" t="str">
        <f>IF(F6=0,"-",D7*K7)</f>
        <v>-</v>
      </c>
      <c r="M7" s="44"/>
    </row>
    <row r="8" spans="1:13" ht="78" x14ac:dyDescent="0.35">
      <c r="A8" s="50"/>
      <c r="B8" s="47" t="s">
        <v>24</v>
      </c>
      <c r="C8" s="5" t="s">
        <v>43</v>
      </c>
      <c r="D8" s="8">
        <v>6020</v>
      </c>
      <c r="E8" s="9">
        <v>31.4</v>
      </c>
      <c r="F8" s="27"/>
      <c r="G8" s="10" t="str">
        <f>IF(F8=0,"-",E8+F8)</f>
        <v>-</v>
      </c>
      <c r="H8" s="11">
        <v>16</v>
      </c>
      <c r="I8" s="12" t="s">
        <v>18</v>
      </c>
      <c r="J8" s="9">
        <v>5</v>
      </c>
      <c r="K8" s="13" t="str">
        <f t="shared" ref="K8" si="0">IF(F8=0,"-",ROUND((G8+(H8*J8)),2))</f>
        <v>-</v>
      </c>
      <c r="L8" s="26" t="str">
        <f>IF(F8=0,"-",D8*K8)</f>
        <v>-</v>
      </c>
      <c r="M8" s="44">
        <f>IF(G8=0,"-",SUM(L8:L9))</f>
        <v>0</v>
      </c>
    </row>
    <row r="9" spans="1:13" ht="65" x14ac:dyDescent="0.35">
      <c r="A9" s="50"/>
      <c r="B9" s="48"/>
      <c r="C9" s="5" t="s">
        <v>33</v>
      </c>
      <c r="D9" s="8">
        <v>2576</v>
      </c>
      <c r="E9" s="15"/>
      <c r="F9" s="15"/>
      <c r="G9" s="16" t="str">
        <f>IF(F8=0,"-",ROUND(G8*0.7,2))</f>
        <v>-</v>
      </c>
      <c r="H9" s="11">
        <v>16</v>
      </c>
      <c r="I9" s="12" t="s">
        <v>18</v>
      </c>
      <c r="J9" s="9">
        <v>5</v>
      </c>
      <c r="K9" s="13" t="str">
        <f>IF(F8=0,"-",ROUND((G9+(H9*J9)),2))</f>
        <v>-</v>
      </c>
      <c r="L9" s="26" t="str">
        <f>IF(F8=0,"-",D9*K9)</f>
        <v>-</v>
      </c>
      <c r="M9" s="44"/>
    </row>
    <row r="10" spans="1:13" ht="24.75" customHeight="1" x14ac:dyDescent="0.35">
      <c r="L10" s="28">
        <f>SUM(L6:L9)</f>
        <v>0</v>
      </c>
      <c r="M10" s="28">
        <f>SUM(M6:M9)</f>
        <v>0</v>
      </c>
    </row>
    <row r="11" spans="1:13" ht="15.5" x14ac:dyDescent="0.35">
      <c r="A11" s="20"/>
      <c r="B11" s="20"/>
      <c r="C11" s="21"/>
      <c r="D11" s="22" t="s">
        <v>20</v>
      </c>
      <c r="E11" s="22"/>
      <c r="F11" s="22"/>
      <c r="G11" s="20"/>
      <c r="H11" s="20"/>
      <c r="I11" s="20"/>
      <c r="J11" s="20"/>
      <c r="K11" s="20"/>
      <c r="L11" s="20"/>
    </row>
    <row r="12" spans="1:13" ht="15.5" x14ac:dyDescent="0.35">
      <c r="A12" s="20"/>
      <c r="B12" s="20"/>
      <c r="C12" s="20"/>
      <c r="D12" s="1"/>
      <c r="E12" s="1"/>
      <c r="F12" s="1"/>
      <c r="G12" s="20"/>
      <c r="H12" s="20"/>
      <c r="I12" s="20"/>
      <c r="J12" s="20"/>
      <c r="K12" s="20"/>
      <c r="L12" s="20"/>
    </row>
    <row r="13" spans="1:13" ht="15.5" x14ac:dyDescent="0.35">
      <c r="A13" s="20"/>
      <c r="B13" s="20"/>
      <c r="C13" s="24"/>
      <c r="D13" s="22" t="s">
        <v>21</v>
      </c>
      <c r="E13" s="22"/>
      <c r="F13" s="22"/>
      <c r="G13" s="20"/>
      <c r="H13" s="20"/>
      <c r="I13" s="20"/>
      <c r="J13" s="20"/>
      <c r="K13" s="20"/>
      <c r="L13" s="20"/>
    </row>
    <row r="15" spans="1:13" ht="17.5" x14ac:dyDescent="0.35">
      <c r="A15" s="51" t="s">
        <v>22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</row>
    <row r="16" spans="1:13" x14ac:dyDescent="0.35">
      <c r="A16" s="43" t="s">
        <v>27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</row>
  </sheetData>
  <mergeCells count="9">
    <mergeCell ref="A1:C1"/>
    <mergeCell ref="A2:M2"/>
    <mergeCell ref="A15:L15"/>
    <mergeCell ref="A16:L16"/>
    <mergeCell ref="B6:B7"/>
    <mergeCell ref="M6:M7"/>
    <mergeCell ref="B8:B9"/>
    <mergeCell ref="M8:M9"/>
    <mergeCell ref="A6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9"/>
  <sheetViews>
    <sheetView tabSelected="1" topLeftCell="A6" workbookViewId="0">
      <selection activeCell="M12" sqref="M12"/>
    </sheetView>
  </sheetViews>
  <sheetFormatPr defaultRowHeight="14.5" x14ac:dyDescent="0.35"/>
  <cols>
    <col min="2" max="2" width="5.81640625" customWidth="1"/>
    <col min="3" max="3" width="40.7265625" customWidth="1"/>
    <col min="4" max="4" width="11.453125" customWidth="1"/>
    <col min="5" max="5" width="11.54296875" customWidth="1"/>
    <col min="6" max="6" width="13" customWidth="1"/>
    <col min="7" max="7" width="12.7265625" customWidth="1"/>
    <col min="8" max="8" width="11.81640625" customWidth="1"/>
    <col min="10" max="10" width="12.54296875" customWidth="1"/>
    <col min="11" max="11" width="12.7265625" customWidth="1"/>
    <col min="12" max="12" width="21.453125" customWidth="1"/>
    <col min="13" max="13" width="25.453125" customWidth="1"/>
    <col min="14" max="14" width="9.1796875" customWidth="1"/>
  </cols>
  <sheetData>
    <row r="1" spans="1:13" ht="15.5" x14ac:dyDescent="0.35">
      <c r="A1" s="41" t="s">
        <v>48</v>
      </c>
      <c r="B1" s="41"/>
      <c r="C1" s="41"/>
      <c r="D1" s="2"/>
      <c r="E1" s="2"/>
      <c r="F1" s="2"/>
      <c r="G1" s="2"/>
      <c r="H1" s="2"/>
      <c r="I1" s="2"/>
      <c r="J1" s="2"/>
      <c r="L1" s="1"/>
      <c r="M1" s="3" t="s">
        <v>0</v>
      </c>
    </row>
    <row r="2" spans="1:13" ht="17.5" x14ac:dyDescent="0.35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15" x14ac:dyDescent="0.3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ht="90.75" customHeight="1" x14ac:dyDescent="0.35">
      <c r="A4" s="4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 ht="17.25" customHeight="1" x14ac:dyDescent="0.35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 t="s">
        <v>15</v>
      </c>
      <c r="L5" s="6" t="s">
        <v>16</v>
      </c>
      <c r="M5" s="7">
        <v>13</v>
      </c>
    </row>
    <row r="6" spans="1:13" ht="67.5" customHeight="1" x14ac:dyDescent="0.35">
      <c r="A6" s="53">
        <v>3</v>
      </c>
      <c r="B6" s="45" t="s">
        <v>25</v>
      </c>
      <c r="C6" s="5" t="s">
        <v>44</v>
      </c>
      <c r="D6" s="8">
        <v>3283</v>
      </c>
      <c r="E6" s="9">
        <v>31.4</v>
      </c>
      <c r="F6" s="33"/>
      <c r="G6" s="10" t="str">
        <f>IF(F6=0,"-",E6+F6)</f>
        <v>-</v>
      </c>
      <c r="H6" s="11">
        <v>6</v>
      </c>
      <c r="I6" s="12" t="s">
        <v>18</v>
      </c>
      <c r="J6" s="9">
        <v>5</v>
      </c>
      <c r="K6" s="13" t="str">
        <f>IF(F6=0,"-",ROUND((G6+(H6*J6)),2))</f>
        <v>-</v>
      </c>
      <c r="L6" s="14" t="str">
        <f>IF(F6=0,"-",D6*K6)</f>
        <v>-</v>
      </c>
      <c r="M6" s="55">
        <f>IF(G6=0,"-",SUM(L6:L7))</f>
        <v>0</v>
      </c>
    </row>
    <row r="7" spans="1:13" ht="67.5" customHeight="1" x14ac:dyDescent="0.35">
      <c r="A7" s="53"/>
      <c r="B7" s="54"/>
      <c r="C7" s="5" t="s">
        <v>37</v>
      </c>
      <c r="D7" s="8">
        <v>1407</v>
      </c>
      <c r="E7" s="31"/>
      <c r="F7" s="35"/>
      <c r="G7" s="32" t="str">
        <f>IF(F6=0,"-",ROUND(G6*0.7,2))</f>
        <v>-</v>
      </c>
      <c r="H7" s="11">
        <v>6</v>
      </c>
      <c r="I7" s="12" t="s">
        <v>18</v>
      </c>
      <c r="J7" s="9">
        <v>5</v>
      </c>
      <c r="K7" s="13" t="str">
        <f>IF(F6=0,"-",ROUND((G7+(H7*J7)),2))</f>
        <v>-</v>
      </c>
      <c r="L7" s="14" t="str">
        <f>IF(F6=0,"-",D7*K7)</f>
        <v>-</v>
      </c>
      <c r="M7" s="56"/>
    </row>
    <row r="8" spans="1:13" ht="67.5" customHeight="1" x14ac:dyDescent="0.35">
      <c r="A8" s="53"/>
      <c r="B8" s="54"/>
      <c r="C8" s="5" t="s">
        <v>45</v>
      </c>
      <c r="D8" s="8">
        <v>3143</v>
      </c>
      <c r="E8" s="9">
        <v>31.4</v>
      </c>
      <c r="F8" s="34"/>
      <c r="G8" s="10" t="str">
        <f>IF(F8=0,"-",E8+F8)</f>
        <v>-</v>
      </c>
      <c r="H8" s="11">
        <v>6</v>
      </c>
      <c r="I8" s="12" t="s">
        <v>18</v>
      </c>
      <c r="J8" s="9">
        <v>5</v>
      </c>
      <c r="K8" s="13" t="str">
        <f>IF(F8=0,"-",ROUND((G8+(H8*J8)),2))</f>
        <v>-</v>
      </c>
      <c r="L8" s="14" t="str">
        <f>IF(F8=0,"-",D8*K8)</f>
        <v>-</v>
      </c>
      <c r="M8" s="55">
        <f>IF(G10=0,"-",SUM(L8:L9))</f>
        <v>0</v>
      </c>
    </row>
    <row r="9" spans="1:13" ht="67.5" customHeight="1" x14ac:dyDescent="0.35">
      <c r="A9" s="53"/>
      <c r="B9" s="54"/>
      <c r="C9" s="5" t="s">
        <v>38</v>
      </c>
      <c r="D9" s="8">
        <v>1351</v>
      </c>
      <c r="E9" s="31"/>
      <c r="F9" s="35"/>
      <c r="G9" s="32" t="str">
        <f>IF(F8=0,"-",ROUND(G8*0.7,2))</f>
        <v>-</v>
      </c>
      <c r="H9" s="11">
        <v>6</v>
      </c>
      <c r="I9" s="12" t="s">
        <v>18</v>
      </c>
      <c r="J9" s="9">
        <v>5</v>
      </c>
      <c r="K9" s="13" t="str">
        <f>IF(F8=0,"-",ROUND((G9+(H9*J9)),2))</f>
        <v>-</v>
      </c>
      <c r="L9" s="14" t="str">
        <f>IF(F9=0,"-",D9*K9)</f>
        <v>-</v>
      </c>
      <c r="M9" s="56"/>
    </row>
    <row r="10" spans="1:13" ht="82.5" customHeight="1" x14ac:dyDescent="0.35">
      <c r="A10" s="53"/>
      <c r="B10" s="54"/>
      <c r="C10" s="5" t="s">
        <v>46</v>
      </c>
      <c r="D10" s="8">
        <v>3185</v>
      </c>
      <c r="E10" s="9">
        <v>31.4</v>
      </c>
      <c r="F10" s="34"/>
      <c r="G10" s="10" t="str">
        <f>IF(F10=0,"-",E10+F10)</f>
        <v>-</v>
      </c>
      <c r="H10" s="11">
        <v>5</v>
      </c>
      <c r="I10" s="12" t="s">
        <v>18</v>
      </c>
      <c r="J10" s="9">
        <v>5</v>
      </c>
      <c r="K10" s="13" t="str">
        <f>IF(F10=0,"-",ROUND((G10+(H10*J10)),2))</f>
        <v>-</v>
      </c>
      <c r="L10" s="14" t="str">
        <f>IF(F10=0,"-",D10*K10)</f>
        <v>-</v>
      </c>
      <c r="M10" s="55">
        <f>IF(G10=0,"-",SUM(L10:L11))</f>
        <v>0</v>
      </c>
    </row>
    <row r="11" spans="1:13" ht="87.75" customHeight="1" x14ac:dyDescent="0.35">
      <c r="A11" s="53"/>
      <c r="B11" s="54"/>
      <c r="C11" s="5" t="s">
        <v>36</v>
      </c>
      <c r="D11" s="8">
        <v>1365</v>
      </c>
      <c r="E11" s="39"/>
      <c r="F11" s="37"/>
      <c r="G11" s="32" t="str">
        <f>IF(F10=0,"-",ROUND(G10*0.7,2))</f>
        <v>-</v>
      </c>
      <c r="H11" s="11">
        <v>5</v>
      </c>
      <c r="I11" s="12" t="s">
        <v>18</v>
      </c>
      <c r="J11" s="9">
        <v>5</v>
      </c>
      <c r="K11" s="13" t="str">
        <f>IF(F10=0,"-",ROUND((G11+(H11*J11)),2))</f>
        <v>-</v>
      </c>
      <c r="L11" s="14" t="str">
        <f>IF(F11=0,"-",D11*K11)</f>
        <v>-</v>
      </c>
      <c r="M11" s="56"/>
    </row>
    <row r="12" spans="1:13" ht="68.25" customHeight="1" x14ac:dyDescent="0.35">
      <c r="A12" s="53"/>
      <c r="B12" s="46"/>
      <c r="C12" s="5" t="s">
        <v>47</v>
      </c>
      <c r="D12" s="38">
        <v>560</v>
      </c>
      <c r="E12" s="9">
        <v>31.4</v>
      </c>
      <c r="F12" s="40"/>
      <c r="G12" s="36" t="str">
        <f>IF(F12=0,"-",E12+F12)</f>
        <v>-</v>
      </c>
      <c r="H12" s="15"/>
      <c r="I12" s="15"/>
      <c r="J12" s="15"/>
      <c r="K12" s="13" t="str">
        <f>IF(F12=0,"-",ROUND((D12*G12),2))</f>
        <v>-</v>
      </c>
      <c r="L12" s="14" t="str">
        <f>IF(F12=0,"-",K12)</f>
        <v>-</v>
      </c>
      <c r="M12" s="30" t="str">
        <f>IF(G12=0,"-",L12)</f>
        <v>-</v>
      </c>
    </row>
    <row r="13" spans="1:13" ht="15.5" x14ac:dyDescent="0.35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9"/>
      <c r="L13" s="14">
        <f>SUM(L6:L12)</f>
        <v>0</v>
      </c>
      <c r="M13" s="14">
        <f>SUM(M6:M12)</f>
        <v>0</v>
      </c>
    </row>
    <row r="14" spans="1:13" ht="15.5" x14ac:dyDescent="0.35">
      <c r="A14" s="20"/>
      <c r="B14" s="20"/>
      <c r="C14" s="21"/>
      <c r="D14" s="22" t="s">
        <v>20</v>
      </c>
      <c r="E14" s="22"/>
      <c r="F14" s="22"/>
      <c r="G14" s="20"/>
      <c r="H14" s="20"/>
      <c r="I14" s="20"/>
      <c r="J14" s="20"/>
      <c r="K14" s="20"/>
      <c r="L14" s="20"/>
      <c r="M14" s="23"/>
    </row>
    <row r="15" spans="1:13" ht="15.5" x14ac:dyDescent="0.35">
      <c r="A15" s="20"/>
      <c r="B15" s="20"/>
      <c r="C15" s="20"/>
      <c r="D15" s="1"/>
      <c r="E15" s="1"/>
      <c r="F15" s="1"/>
      <c r="G15" s="20"/>
      <c r="H15" s="20"/>
      <c r="I15" s="20"/>
      <c r="J15" s="20"/>
      <c r="K15" s="20"/>
      <c r="L15" s="20"/>
      <c r="M15" s="23"/>
    </row>
    <row r="16" spans="1:13" ht="15.5" x14ac:dyDescent="0.35">
      <c r="A16" s="20"/>
      <c r="B16" s="20"/>
      <c r="C16" s="24"/>
      <c r="D16" s="22" t="s">
        <v>21</v>
      </c>
      <c r="E16" s="22"/>
      <c r="F16" s="22"/>
      <c r="G16" s="20"/>
      <c r="H16" s="20"/>
      <c r="I16" s="20"/>
      <c r="J16" s="20"/>
      <c r="K16" s="20"/>
      <c r="L16" s="20"/>
      <c r="M16" s="25"/>
    </row>
    <row r="18" spans="1:12" ht="17.5" x14ac:dyDescent="0.35">
      <c r="A18" s="51" t="s">
        <v>22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1:12" x14ac:dyDescent="0.35">
      <c r="A19" s="43" t="s">
        <v>27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10">
    <mergeCell ref="A19:L19"/>
    <mergeCell ref="A18:L18"/>
    <mergeCell ref="A1:C1"/>
    <mergeCell ref="A2:M2"/>
    <mergeCell ref="A3:L3"/>
    <mergeCell ref="A6:A12"/>
    <mergeCell ref="B6:B12"/>
    <mergeCell ref="M6:M7"/>
    <mergeCell ref="M8:M9"/>
    <mergeCell ref="M10:M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zas. nr 1- ładowarki</vt:lpstr>
      <vt:lpstr>zad. nr 2- spycharki</vt:lpstr>
      <vt:lpstr>zad. nr 3- koparka kołowa</vt:lpstr>
    </vt:vector>
  </TitlesOfParts>
  <Company>Atomic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Janusz</dc:creator>
  <cp:lastModifiedBy>Agata Łozińska</cp:lastModifiedBy>
  <dcterms:created xsi:type="dcterms:W3CDTF">2025-08-05T09:50:20Z</dcterms:created>
  <dcterms:modified xsi:type="dcterms:W3CDTF">2026-03-30T11:48:37Z</dcterms:modified>
</cp:coreProperties>
</file>